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BySe\Desktop\"/>
    </mc:Choice>
  </mc:AlternateContent>
  <bookViews>
    <workbookView xWindow="0" yWindow="0" windowWidth="21735" windowHeight="12675" firstSheet="1" activeTab="1"/>
  </bookViews>
  <sheets>
    <sheet name="pieghe90°" sheetId="1" state="veryHidden" r:id="rId1"/>
    <sheet name="Start" sheetId="3" r:id="rId2"/>
    <sheet name="Pieghe aperte" sheetId="2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2" l="1"/>
  <c r="R20" i="2"/>
  <c r="H18" i="1" l="1"/>
  <c r="G15" i="1"/>
  <c r="F13" i="1"/>
  <c r="R9" i="2" l="1"/>
  <c r="S9" i="2"/>
  <c r="D21" i="2"/>
  <c r="D25" i="2"/>
  <c r="D29" i="2" s="1"/>
  <c r="C29" i="2"/>
  <c r="E11" i="1"/>
  <c r="D9" i="1"/>
  <c r="I11" i="1" l="1"/>
  <c r="G28" i="1" s="1"/>
  <c r="I18" i="1"/>
  <c r="I15" i="1"/>
  <c r="I13" i="1"/>
  <c r="S10" i="2"/>
  <c r="S11" i="2" s="1"/>
  <c r="R21" i="2"/>
  <c r="R10" i="2"/>
  <c r="R11" i="2" s="1"/>
  <c r="R25" i="2"/>
  <c r="R8" i="2" l="1"/>
  <c r="R12" i="2" s="1"/>
  <c r="J29" i="2"/>
  <c r="F21" i="2"/>
  <c r="S8" i="2"/>
  <c r="S12" i="2" s="1"/>
  <c r="H25" i="2" l="1"/>
  <c r="L29" i="2" s="1"/>
  <c r="L25" i="2"/>
</calcChain>
</file>

<file path=xl/sharedStrings.xml><?xml version="1.0" encoding="utf-8"?>
<sst xmlns="http://schemas.openxmlformats.org/spreadsheetml/2006/main" count="39" uniqueCount="30">
  <si>
    <t>1°piega</t>
  </si>
  <si>
    <t>Spessore</t>
  </si>
  <si>
    <t>2°piega</t>
  </si>
  <si>
    <t>raggio int</t>
  </si>
  <si>
    <t>3°piega</t>
  </si>
  <si>
    <t>Misura taglio</t>
  </si>
  <si>
    <t>Misure Esterne</t>
  </si>
  <si>
    <t>4°piega</t>
  </si>
  <si>
    <t>X</t>
  </si>
  <si>
    <t>1° Linea di piega (Rif.A)</t>
  </si>
  <si>
    <t xml:space="preserve">2° Linea di piega </t>
  </si>
  <si>
    <t>3° linea di piega(Rif.B)</t>
  </si>
  <si>
    <t>4° linea di piega</t>
  </si>
  <si>
    <t>due lati</t>
  </si>
  <si>
    <t>tre lati</t>
  </si>
  <si>
    <t>quattro lati</t>
  </si>
  <si>
    <t>cinque lati</t>
  </si>
  <si>
    <t>Sviluppo</t>
  </si>
  <si>
    <t xml:space="preserve">Angolo </t>
  </si>
  <si>
    <t xml:space="preserve">2a Linea di piega </t>
  </si>
  <si>
    <t xml:space="preserve">Fattore K = </t>
  </si>
  <si>
    <t>Angolo</t>
  </si>
  <si>
    <t>primo lato</t>
  </si>
  <si>
    <t>secondo lato</t>
  </si>
  <si>
    <t>terzo lato</t>
  </si>
  <si>
    <t>1a Linea di piega (A)</t>
  </si>
  <si>
    <t>3a linea di piega (B)</t>
  </si>
  <si>
    <t>Calcolo Piega</t>
  </si>
  <si>
    <t>2 lati(una piega )</t>
  </si>
  <si>
    <t>fatt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</si>
</sst>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8"/>
      <color theme="4" tint="0.79998168889431442"/>
      <name val="Calibri"/>
      <family val="2"/>
      <scheme val="minor"/>
    </font>
    <font>
      <b/>
      <i/>
      <sz val="12"/>
      <color theme="4" tint="0.79998168889431442"/>
      <name val="Calibri"/>
      <family val="2"/>
      <scheme val="minor"/>
    </font>
    <font>
      <b/>
      <sz val="20"/>
      <color theme="4" tint="0.79998168889431442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Protection="1">
      <protection hidden="1"/>
    </xf>
    <xf numFmtId="0" fontId="11" fillId="3" borderId="0" xfId="0" applyFont="1" applyFill="1" applyBorder="1"/>
    <xf numFmtId="0" fontId="10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center"/>
    </xf>
    <xf numFmtId="4" fontId="10" fillId="3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A963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66675</xdr:rowOff>
    </xdr:from>
    <xdr:to>
      <xdr:col>11</xdr:col>
      <xdr:colOff>525940</xdr:colOff>
      <xdr:row>24</xdr:row>
      <xdr:rowOff>190500</xdr:rowOff>
    </xdr:to>
    <xdr:pic macro="[0]!apriUserform"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3114675"/>
          <a:ext cx="2640490" cy="1647825"/>
        </a:xfrm>
        <a:prstGeom prst="rect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  <a:scene3d>
          <a:camera prst="obliqueTopLeft"/>
          <a:lightRig rig="threePt" dir="t"/>
        </a:scene3d>
        <a:sp3d>
          <a:bevelT w="165100" prst="coolSlant"/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K28"/>
  <sheetViews>
    <sheetView workbookViewId="0">
      <selection activeCell="C18" sqref="C18"/>
    </sheetView>
  </sheetViews>
  <sheetFormatPr defaultRowHeight="15" x14ac:dyDescent="0.25"/>
  <cols>
    <col min="1" max="1" width="17.85546875" style="2" customWidth="1"/>
    <col min="2" max="2" width="9.140625" style="3"/>
    <col min="3" max="3" width="19" style="4" customWidth="1"/>
    <col min="4" max="4" width="27.7109375" style="5" customWidth="1"/>
    <col min="5" max="5" width="30.28515625" style="5" customWidth="1"/>
    <col min="6" max="6" width="32.42578125" style="6" customWidth="1"/>
    <col min="7" max="7" width="22.140625" style="6" customWidth="1"/>
    <col min="8" max="8" width="16" style="6" customWidth="1"/>
    <col min="9" max="9" width="26.140625" style="5" customWidth="1"/>
    <col min="10" max="10" width="14.5703125" style="3" customWidth="1"/>
    <col min="11" max="16384" width="9.140625" style="3"/>
  </cols>
  <sheetData>
    <row r="2" spans="1:11" ht="22.5" customHeight="1" x14ac:dyDescent="0.25"/>
    <row r="3" spans="1:11" ht="23.25" x14ac:dyDescent="0.35">
      <c r="A3" s="7" t="s">
        <v>20</v>
      </c>
      <c r="C3" s="37">
        <v>0.5</v>
      </c>
    </row>
    <row r="4" spans="1:11" x14ac:dyDescent="0.25">
      <c r="A4" s="3"/>
      <c r="B4" s="8"/>
      <c r="C4" s="9"/>
      <c r="D4" s="9"/>
      <c r="E4" s="9"/>
      <c r="F4" s="10"/>
      <c r="G4" s="10"/>
      <c r="H4" s="10"/>
      <c r="I4" s="9"/>
      <c r="J4" s="8"/>
      <c r="K4" s="8"/>
    </row>
    <row r="5" spans="1:11" ht="15.75" x14ac:dyDescent="0.25">
      <c r="A5" s="11" t="s">
        <v>6</v>
      </c>
      <c r="B5" s="8"/>
      <c r="C5" s="12"/>
      <c r="D5" s="9"/>
      <c r="E5" s="9"/>
      <c r="F5" s="10"/>
      <c r="G5" s="10"/>
      <c r="H5" s="10"/>
      <c r="I5" s="9"/>
      <c r="J5" s="8"/>
      <c r="K5" s="8"/>
    </row>
    <row r="6" spans="1:11" ht="27.75" customHeight="1" x14ac:dyDescent="0.25">
      <c r="B6" s="8"/>
      <c r="C6" s="12"/>
      <c r="D6" s="13" t="s">
        <v>9</v>
      </c>
      <c r="E6" s="13" t="s">
        <v>10</v>
      </c>
      <c r="F6" s="13" t="s">
        <v>11</v>
      </c>
      <c r="G6" s="13" t="s">
        <v>12</v>
      </c>
      <c r="H6" s="13"/>
      <c r="I6" s="13" t="s">
        <v>5</v>
      </c>
      <c r="J6" s="13" t="s">
        <v>17</v>
      </c>
      <c r="K6" s="8"/>
    </row>
    <row r="7" spans="1:11" s="17" customFormat="1" ht="27" customHeight="1" x14ac:dyDescent="0.25">
      <c r="A7" s="14" t="s">
        <v>1</v>
      </c>
      <c r="B7" s="15"/>
      <c r="C7" s="16">
        <v>5</v>
      </c>
      <c r="D7" s="10"/>
      <c r="E7" s="10"/>
      <c r="F7" s="10"/>
      <c r="G7" s="10"/>
      <c r="H7" s="10"/>
      <c r="I7" s="10"/>
      <c r="J7" s="15"/>
      <c r="K7" s="15"/>
    </row>
    <row r="8" spans="1:11" ht="14.25" customHeight="1" x14ac:dyDescent="0.25">
      <c r="B8" s="8"/>
      <c r="C8" s="18"/>
      <c r="D8" s="9"/>
      <c r="E8" s="9"/>
      <c r="F8" s="10"/>
      <c r="G8" s="10"/>
      <c r="H8" s="10"/>
      <c r="I8" s="9"/>
      <c r="J8" s="8"/>
      <c r="K8" s="8"/>
    </row>
    <row r="9" spans="1:11" ht="21" x14ac:dyDescent="0.35">
      <c r="A9" s="2" t="s">
        <v>0</v>
      </c>
      <c r="B9" s="8"/>
      <c r="C9" s="19">
        <v>25</v>
      </c>
      <c r="D9" s="20">
        <f>((C7*C3)+C10)*0.785+C9-C7-C10</f>
        <v>20.887499999999999</v>
      </c>
      <c r="E9" s="9"/>
      <c r="F9" s="10"/>
      <c r="G9" s="10"/>
      <c r="H9" s="10"/>
      <c r="I9" s="9"/>
      <c r="J9" s="8"/>
      <c r="K9" s="8"/>
    </row>
    <row r="10" spans="1:11" ht="15.75" x14ac:dyDescent="0.25">
      <c r="A10" s="2" t="s">
        <v>3</v>
      </c>
      <c r="B10" s="8"/>
      <c r="C10" s="21">
        <v>5</v>
      </c>
      <c r="D10" s="9"/>
      <c r="E10" s="9"/>
      <c r="F10" s="10"/>
      <c r="G10" s="10"/>
      <c r="H10" s="10"/>
      <c r="I10" s="9"/>
      <c r="J10" s="8"/>
      <c r="K10" s="8"/>
    </row>
    <row r="11" spans="1:11" ht="21" x14ac:dyDescent="0.35">
      <c r="A11" s="2" t="s">
        <v>2</v>
      </c>
      <c r="B11" s="8"/>
      <c r="C11" s="19">
        <v>25</v>
      </c>
      <c r="D11" s="9"/>
      <c r="E11" s="20">
        <f>((C7*C3)+C12)*1.57+C11-(C7*2)-(C12*2)</f>
        <v>16.774999999999999</v>
      </c>
      <c r="F11" s="10"/>
      <c r="G11" s="10"/>
      <c r="H11" s="10"/>
      <c r="I11" s="22">
        <f>IFERROR((C7/2+C10)*0.785+C11-C7-C12+D9,"")</f>
        <v>41.774999999999999</v>
      </c>
      <c r="J11" s="13" t="s">
        <v>13</v>
      </c>
      <c r="K11" s="8"/>
    </row>
    <row r="12" spans="1:11" x14ac:dyDescent="0.25">
      <c r="A12" s="2" t="s">
        <v>3</v>
      </c>
      <c r="B12" s="8"/>
      <c r="C12" s="18">
        <v>5</v>
      </c>
      <c r="D12" s="9"/>
      <c r="E12" s="9"/>
      <c r="F12" s="10"/>
      <c r="G12" s="10"/>
      <c r="H12" s="10"/>
      <c r="I12" s="9"/>
      <c r="J12" s="8"/>
      <c r="K12" s="8"/>
    </row>
    <row r="13" spans="1:11" ht="21" x14ac:dyDescent="0.35">
      <c r="A13" s="2" t="s">
        <v>4</v>
      </c>
      <c r="B13" s="8"/>
      <c r="C13" s="19">
        <v>200</v>
      </c>
      <c r="D13" s="9"/>
      <c r="E13" s="9"/>
      <c r="F13" s="20">
        <f>IF(C13=0,"",((C7*C3)+C14)*0.785+C13-C7-C14)</f>
        <v>195.88749999999999</v>
      </c>
      <c r="G13" s="9"/>
      <c r="H13" s="9"/>
      <c r="I13" s="22">
        <f>IFERROR((C7/2+C10)*0.785+D9+E11+C13-C12-C7,"")</f>
        <v>233.55</v>
      </c>
      <c r="J13" s="13" t="s">
        <v>14</v>
      </c>
      <c r="K13" s="8"/>
    </row>
    <row r="14" spans="1:11" x14ac:dyDescent="0.25">
      <c r="A14" s="2" t="s">
        <v>3</v>
      </c>
      <c r="B14" s="8"/>
      <c r="C14" s="18">
        <v>5</v>
      </c>
      <c r="D14" s="9"/>
      <c r="E14" s="9"/>
      <c r="F14" s="10"/>
      <c r="G14" s="10"/>
      <c r="H14" s="10"/>
      <c r="I14" s="9"/>
      <c r="J14" s="8"/>
      <c r="K14" s="8"/>
    </row>
    <row r="15" spans="1:11" ht="21" x14ac:dyDescent="0.35">
      <c r="A15" s="2" t="s">
        <v>7</v>
      </c>
      <c r="B15" s="8"/>
      <c r="C15" s="19">
        <v>100</v>
      </c>
      <c r="D15" s="9"/>
      <c r="E15" s="9"/>
      <c r="F15" s="10"/>
      <c r="G15" s="20">
        <f>IF(C15=0,"",((C7*C3)+C16)*1.57+C15-(C7*2)-(C16*2))</f>
        <v>91.775000000000006</v>
      </c>
      <c r="H15" s="9"/>
      <c r="I15" s="22">
        <f>IFERROR((C7/2+C10)*0.785+D9+E11+G15+C13-C12-C7,"")</f>
        <v>325.32499999999999</v>
      </c>
      <c r="J15" s="13" t="s">
        <v>15</v>
      </c>
      <c r="K15" s="8"/>
    </row>
    <row r="16" spans="1:11" x14ac:dyDescent="0.25">
      <c r="A16" s="2" t="s">
        <v>3</v>
      </c>
      <c r="B16" s="8"/>
      <c r="C16" s="18">
        <v>5</v>
      </c>
      <c r="D16" s="9"/>
      <c r="E16" s="9"/>
      <c r="F16" s="10"/>
      <c r="G16" s="10"/>
      <c r="H16" s="10"/>
      <c r="I16" s="9"/>
      <c r="J16" s="8"/>
      <c r="K16" s="8"/>
    </row>
    <row r="17" spans="1:11" x14ac:dyDescent="0.25">
      <c r="B17" s="8"/>
      <c r="C17" s="18"/>
      <c r="D17" s="9"/>
      <c r="E17" s="9"/>
      <c r="F17" s="10"/>
      <c r="G17" s="10"/>
      <c r="H17" s="10"/>
      <c r="I17" s="9"/>
      <c r="J17" s="8"/>
      <c r="K17" s="8"/>
    </row>
    <row r="18" spans="1:11" ht="17.25" customHeight="1" x14ac:dyDescent="0.35">
      <c r="A18" s="23" t="s">
        <v>8</v>
      </c>
      <c r="B18" s="8"/>
      <c r="C18" s="19">
        <v>500</v>
      </c>
      <c r="D18" s="9"/>
      <c r="E18" s="9"/>
      <c r="F18" s="10"/>
      <c r="G18" s="10"/>
      <c r="H18" s="20">
        <f>IF(C18=0,"",(C7/2+C16)*1.57+C18-(C7*2)-(C16*2))</f>
        <v>491.77499999999998</v>
      </c>
      <c r="I18" s="22">
        <f>IFERROR((C7/2+C10)*0.785+D9+E11+G15+H18+C13-C12-C7,"")</f>
        <v>817.09999999999991</v>
      </c>
      <c r="J18" s="13" t="s">
        <v>16</v>
      </c>
      <c r="K18" s="8"/>
    </row>
    <row r="19" spans="1:11" x14ac:dyDescent="0.25">
      <c r="B19" s="8"/>
      <c r="C19" s="12"/>
      <c r="D19" s="9"/>
      <c r="E19" s="9"/>
      <c r="F19" s="10"/>
      <c r="G19" s="10"/>
      <c r="H19" s="10"/>
      <c r="I19" s="9"/>
      <c r="J19" s="8"/>
      <c r="K19" s="8"/>
    </row>
    <row r="20" spans="1:11" x14ac:dyDescent="0.25">
      <c r="B20" s="8"/>
      <c r="C20" s="12"/>
      <c r="D20" s="9"/>
      <c r="E20" s="9"/>
      <c r="F20" s="10"/>
      <c r="G20" s="10"/>
      <c r="H20" s="10"/>
      <c r="I20" s="9"/>
      <c r="J20" s="8"/>
      <c r="K20" s="8"/>
    </row>
    <row r="21" spans="1:11" x14ac:dyDescent="0.25">
      <c r="B21" s="8"/>
      <c r="C21" s="12"/>
      <c r="D21" s="9"/>
      <c r="E21" s="9"/>
      <c r="F21" s="10"/>
      <c r="G21" s="10"/>
      <c r="H21" s="10"/>
      <c r="I21" s="9"/>
      <c r="J21" s="8"/>
      <c r="K21" s="8"/>
    </row>
    <row r="22" spans="1:11" x14ac:dyDescent="0.25">
      <c r="B22" s="8"/>
      <c r="C22" s="12"/>
      <c r="D22" s="9"/>
      <c r="E22" s="9"/>
      <c r="F22" s="10"/>
      <c r="G22" s="10"/>
      <c r="H22" s="10"/>
      <c r="I22" s="9"/>
      <c r="J22" s="8"/>
      <c r="K22" s="8"/>
    </row>
    <row r="23" spans="1:11" x14ac:dyDescent="0.25">
      <c r="B23" s="8"/>
      <c r="C23" s="12"/>
      <c r="D23" s="9"/>
      <c r="E23" s="9"/>
      <c r="F23" s="10"/>
      <c r="G23" s="10"/>
      <c r="H23" s="10"/>
      <c r="I23" s="9"/>
      <c r="J23" s="8"/>
      <c r="K23" s="8"/>
    </row>
    <row r="24" spans="1:11" x14ac:dyDescent="0.25">
      <c r="B24" s="8"/>
      <c r="C24" s="12"/>
      <c r="D24" s="9"/>
      <c r="E24" s="9"/>
      <c r="F24" s="10"/>
      <c r="G24" s="10"/>
      <c r="H24" s="10"/>
      <c r="I24" s="9"/>
      <c r="J24" s="8"/>
      <c r="K24" s="8"/>
    </row>
    <row r="28" spans="1:11" x14ac:dyDescent="0.25">
      <c r="F28" s="6" t="s">
        <v>28</v>
      </c>
      <c r="G28" s="6">
        <f>I11-D9</f>
        <v>20.887499999999999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K25:K26"/>
  <sheetViews>
    <sheetView showGridLines="0" showRowColHeaders="0" tabSelected="1" workbookViewId="0">
      <pane xSplit="12" ySplit="30" topLeftCell="M31" activePane="bottomRight" state="frozen"/>
      <selection pane="topRight" activeCell="M1" sqref="M1"/>
      <selection pane="bottomLeft" activeCell="A31" sqref="A31"/>
      <selection pane="bottomRight" activeCell="K26" sqref="K26"/>
    </sheetView>
  </sheetViews>
  <sheetFormatPr defaultRowHeight="15" x14ac:dyDescent="0.25"/>
  <cols>
    <col min="1" max="9" width="9.140625" style="1"/>
    <col min="10" max="10" width="1.28515625" style="1" customWidth="1"/>
    <col min="11" max="11" width="30.42578125" style="1" customWidth="1"/>
    <col min="12" max="16384" width="9.140625" style="1"/>
  </cols>
  <sheetData>
    <row r="25" spans="11:11" ht="15.75" thickBot="1" x14ac:dyDescent="0.3"/>
    <row r="26" spans="11:11" ht="21.75" thickBot="1" x14ac:dyDescent="0.4">
      <c r="K26" s="24" t="s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8:S29"/>
  <sheetViews>
    <sheetView topLeftCell="D4" workbookViewId="0">
      <selection activeCell="H12" sqref="H12"/>
    </sheetView>
  </sheetViews>
  <sheetFormatPr defaultRowHeight="15" x14ac:dyDescent="0.25"/>
  <cols>
    <col min="1" max="1" width="27.28515625" style="27" customWidth="1"/>
    <col min="2" max="2" width="9.140625" style="27"/>
    <col min="3" max="3" width="9.140625" style="25"/>
    <col min="4" max="4" width="9.140625" style="26"/>
    <col min="5" max="5" width="9.140625" style="27"/>
    <col min="6" max="6" width="19.85546875" style="27" customWidth="1"/>
    <col min="7" max="7" width="9.140625" style="27"/>
    <col min="8" max="8" width="20" style="27" customWidth="1"/>
    <col min="9" max="9" width="9.140625" style="27"/>
    <col min="10" max="10" width="25.85546875" style="27" customWidth="1"/>
    <col min="11" max="11" width="11.5703125" style="27" customWidth="1"/>
    <col min="12" max="12" width="21.7109375" style="25" customWidth="1"/>
    <col min="13" max="17" width="9.140625" style="27"/>
    <col min="18" max="18" width="25.85546875" style="26" customWidth="1"/>
    <col min="19" max="19" width="9.140625" style="26"/>
    <col min="20" max="16384" width="9.140625" style="27"/>
  </cols>
  <sheetData>
    <row r="8" spans="6:19" x14ac:dyDescent="0.25">
      <c r="R8" s="26">
        <f>(TAN(R25))</f>
        <v>1.9209821269711662</v>
      </c>
      <c r="S8" s="26">
        <f>(TAN(R21))</f>
        <v>1.9209821269711662</v>
      </c>
    </row>
    <row r="9" spans="6:19" x14ac:dyDescent="0.25">
      <c r="R9" s="26">
        <f>C17+C24</f>
        <v>4</v>
      </c>
      <c r="S9" s="26">
        <f>C17+C20</f>
        <v>4</v>
      </c>
    </row>
    <row r="10" spans="6:19" x14ac:dyDescent="0.25">
      <c r="R10" s="26">
        <f>R24*D25</f>
        <v>3.2708333333333335</v>
      </c>
      <c r="S10" s="26">
        <f>R20*D21</f>
        <v>3.2708333333333335</v>
      </c>
    </row>
    <row r="11" spans="6:19" x14ac:dyDescent="0.25">
      <c r="R11" s="26">
        <f>R9+R10</f>
        <v>7.2708333333333339</v>
      </c>
      <c r="S11" s="26">
        <f>S9+S10</f>
        <v>7.2708333333333339</v>
      </c>
    </row>
    <row r="12" spans="6:19" x14ac:dyDescent="0.25">
      <c r="R12" s="26">
        <f>R8*(R9)</f>
        <v>7.6839285078846649</v>
      </c>
      <c r="S12" s="26">
        <f>S8*(S9)</f>
        <v>7.6839285078846649</v>
      </c>
    </row>
    <row r="16" spans="6:19" x14ac:dyDescent="0.25">
      <c r="F16" s="28" t="s">
        <v>25</v>
      </c>
      <c r="H16" s="28" t="s">
        <v>19</v>
      </c>
      <c r="J16" s="25" t="s">
        <v>26</v>
      </c>
      <c r="K16" s="25"/>
      <c r="L16" s="28" t="s">
        <v>5</v>
      </c>
    </row>
    <row r="17" spans="1:18" ht="15.75" customHeight="1" x14ac:dyDescent="0.25">
      <c r="A17" s="25" t="s">
        <v>1</v>
      </c>
      <c r="C17" s="29">
        <v>2</v>
      </c>
    </row>
    <row r="18" spans="1:18" x14ac:dyDescent="0.25">
      <c r="A18" s="30" t="s">
        <v>29</v>
      </c>
      <c r="C18" s="36">
        <v>0.5</v>
      </c>
    </row>
    <row r="19" spans="1:18" ht="21" x14ac:dyDescent="0.25">
      <c r="A19" s="25" t="s">
        <v>22</v>
      </c>
      <c r="C19" s="29">
        <v>20</v>
      </c>
    </row>
    <row r="20" spans="1:18" x14ac:dyDescent="0.25">
      <c r="A20" s="25" t="s">
        <v>3</v>
      </c>
      <c r="C20" s="31">
        <v>2</v>
      </c>
      <c r="R20" s="26">
        <f>((C20+(C17*$C$18))*3.14)/180</f>
        <v>5.2333333333333336E-2</v>
      </c>
    </row>
    <row r="21" spans="1:18" ht="21" x14ac:dyDescent="0.25">
      <c r="A21" s="25" t="s">
        <v>18</v>
      </c>
      <c r="C21" s="32">
        <v>125</v>
      </c>
      <c r="D21" s="26">
        <f>C21/2</f>
        <v>62.5</v>
      </c>
      <c r="F21" s="33">
        <f>C19-(TAN(R21)*(C17+C20))+(((R20*D21)))</f>
        <v>15.586904825448668</v>
      </c>
      <c r="R21" s="26">
        <f>RADIANS(C21/2)</f>
        <v>1.090830782496456</v>
      </c>
    </row>
    <row r="22" spans="1:18" x14ac:dyDescent="0.25">
      <c r="L22" s="28"/>
    </row>
    <row r="23" spans="1:18" ht="21" x14ac:dyDescent="0.25">
      <c r="A23" s="25" t="s">
        <v>23</v>
      </c>
      <c r="C23" s="29">
        <v>150</v>
      </c>
    </row>
    <row r="24" spans="1:18" x14ac:dyDescent="0.25">
      <c r="A24" s="25" t="s">
        <v>3</v>
      </c>
      <c r="C24" s="31">
        <v>2</v>
      </c>
      <c r="H24" s="25"/>
      <c r="R24" s="26">
        <f>((C24+(C17*$C$18))*3.14)/180</f>
        <v>5.2333333333333336E-2</v>
      </c>
    </row>
    <row r="25" spans="1:18" ht="21" x14ac:dyDescent="0.25">
      <c r="A25" s="25" t="s">
        <v>18</v>
      </c>
      <c r="C25" s="32">
        <v>125</v>
      </c>
      <c r="D25" s="26">
        <f>C25/2</f>
        <v>62.5</v>
      </c>
      <c r="H25" s="33">
        <f>C23-R12-S12</f>
        <v>134.63214298423065</v>
      </c>
      <c r="L25" s="33">
        <f>F21+J29</f>
        <v>31.173809650897336</v>
      </c>
      <c r="R25" s="26">
        <f>RADIANS(C25/2)</f>
        <v>1.090830782496456</v>
      </c>
    </row>
    <row r="27" spans="1:18" ht="21" x14ac:dyDescent="0.3">
      <c r="A27" s="25" t="s">
        <v>24</v>
      </c>
      <c r="C27" s="29">
        <v>20</v>
      </c>
      <c r="K27" s="34"/>
    </row>
    <row r="28" spans="1:18" x14ac:dyDescent="0.25">
      <c r="A28" s="25" t="s">
        <v>3</v>
      </c>
      <c r="C28" s="31">
        <v>2</v>
      </c>
    </row>
    <row r="29" spans="1:18" ht="21" x14ac:dyDescent="0.3">
      <c r="A29" s="25" t="s">
        <v>21</v>
      </c>
      <c r="C29" s="32">
        <f>$C$25</f>
        <v>125</v>
      </c>
      <c r="D29" s="26">
        <f>$D$25</f>
        <v>62.5</v>
      </c>
      <c r="J29" s="35">
        <f>C27-(TAN(R25)*(C17+C28))+(((R24*D25)))</f>
        <v>15.586904825448668</v>
      </c>
      <c r="L29" s="33">
        <f>J29+H25+F21</f>
        <v>165.80595263512799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BySe</cp:lastModifiedBy>
  <dcterms:created xsi:type="dcterms:W3CDTF">2016-07-05T15:51:54Z</dcterms:created>
  <dcterms:modified xsi:type="dcterms:W3CDTF">2020-05-10T07:17:20Z</dcterms:modified>
</cp:coreProperties>
</file>